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0.250\giro3\ANGARISHGEBA BUGALTERIA\BUGALTERIA\კვარტალური ეროვნულის ანგარიშგება\კვარტალური 2018\4 კვარტალი\"/>
    </mc:Choice>
  </mc:AlternateContent>
  <bookViews>
    <workbookView xWindow="0" yWindow="0" windowWidth="8865" windowHeight="5685"/>
  </bookViews>
  <sheets>
    <sheet name="RC" sheetId="8" r:id="rId1"/>
    <sheet name="RI" sheetId="9" r:id="rId2"/>
    <sheet name="Info" sheetId="5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0">[1]Lists!$C$2:$C$5</definedName>
    <definedName name="AccType" localSheetId="1">[1]Lists!$C$2:$C$5</definedName>
    <definedName name="AccType">[2]Lists!$C$2:$C$5</definedName>
    <definedName name="Banks" localSheetId="0">#REF!</definedName>
    <definedName name="Banks" localSheetId="1">#REF!</definedName>
    <definedName name="Banks">#REF!</definedName>
    <definedName name="Conditions" localSheetId="0">#REF!</definedName>
    <definedName name="Conditions" localSheetId="1">#REF!</definedName>
    <definedName name="Conditions">#REF!</definedName>
    <definedName name="CounterPartTypes" localSheetId="0">[1]Lists!$B$2:$B$7</definedName>
    <definedName name="CounterPartTypes" localSheetId="1">[1]Lists!$B$2:$B$7</definedName>
    <definedName name="CounterPartTypes">[2]Lists!$B$2:$B$7</definedName>
    <definedName name="L_FORMULAS_GEO">[3]ListSheet!$W$2:$W$15</definedName>
    <definedName name="LiabType" localSheetId="0">[1]Lists!$D$2:$D$4</definedName>
    <definedName name="LiabType" localSheetId="1">[1]Lists!$D$2:$D$4</definedName>
    <definedName name="LiabType">[2]Lists!$D$2:$D$4</definedName>
    <definedName name="Locations" localSheetId="0">#REF!</definedName>
    <definedName name="Locations" localSheetId="1">#REF!</definedName>
    <definedName name="Locations">#REF!</definedName>
    <definedName name="Machines" localSheetId="0">#REF!</definedName>
    <definedName name="Machines" localSheetId="1">#REF!</definedName>
    <definedName name="Machines">#REF!</definedName>
    <definedName name="Misoebi" localSheetId="0">[1]Lists!$O$2:$O$77</definedName>
    <definedName name="Misoebi" localSheetId="1">[1]Lists!$O$2:$O$77</definedName>
    <definedName name="Misoebi">[2]Lists!$O$2:$O$77</definedName>
    <definedName name="_xlnm.Print_Area" localSheetId="2">Info!$A$1:$C$45</definedName>
    <definedName name="_xlnm.Print_Area" localSheetId="1">RI!$A$1:$E$69</definedName>
    <definedName name="Regions" localSheetId="0">[1]Lists!$A$2:$A$13</definedName>
    <definedName name="Regions" localSheetId="1">[1]Lists!$A$2:$A$13</definedName>
    <definedName name="Regions">[2]Lists!$A$2:$A$13</definedName>
    <definedName name="Residence" localSheetId="0">[1]Lists!$E$2:$E$3</definedName>
    <definedName name="Residence" localSheetId="1">[1]Lists!$E$2:$E$3</definedName>
    <definedName name="Residence">[2]Lists!$E$2:$E$3</definedName>
    <definedName name="Types" localSheetId="0">#REF!</definedName>
    <definedName name="Types" localSheetId="1">#REF!</definedName>
    <definedName name="Types">#REF!</definedName>
    <definedName name="work" localSheetId="0">#REF!</definedName>
    <definedName name="work" localSheetId="1">#REF!</definedName>
    <definedName name="work">#REF!</definedName>
    <definedName name="Yesno" localSheetId="0">[1]Lists!$F$2:$F$3</definedName>
    <definedName name="Yesno" localSheetId="1">[1]Lists!$F$2:$F$3</definedName>
    <definedName name="Yesno">[2]Lists!$F$2:$F$3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8" l="1"/>
  <c r="D52" i="9"/>
  <c r="C52" i="9"/>
  <c r="C51" i="9"/>
  <c r="C50" i="9"/>
  <c r="C49" i="9"/>
  <c r="C48" i="9"/>
  <c r="D47" i="9"/>
  <c r="C47" i="9"/>
  <c r="B2" i="8" l="1"/>
  <c r="E21" i="8" l="1"/>
  <c r="E22" i="8"/>
  <c r="E23" i="8"/>
  <c r="E24" i="8"/>
  <c r="E25" i="8"/>
  <c r="E14" i="8"/>
  <c r="E15" i="8"/>
  <c r="E16" i="8"/>
  <c r="E17" i="8"/>
  <c r="E7" i="8"/>
  <c r="E8" i="8"/>
  <c r="E9" i="8"/>
  <c r="E10" i="8"/>
  <c r="E47" i="9" l="1"/>
  <c r="E39" i="9"/>
  <c r="E12" i="8"/>
  <c r="C18" i="8" l="1"/>
  <c r="B1" i="8"/>
  <c r="B2" i="9"/>
  <c r="B1" i="9"/>
  <c r="E66" i="9"/>
  <c r="E64" i="9"/>
  <c r="C61" i="9"/>
  <c r="E61" i="9" s="1"/>
  <c r="E60" i="9"/>
  <c r="E59" i="9"/>
  <c r="E58" i="9"/>
  <c r="D53" i="9"/>
  <c r="C53" i="9"/>
  <c r="E52" i="9"/>
  <c r="E51" i="9"/>
  <c r="E50" i="9"/>
  <c r="E49" i="9"/>
  <c r="E48" i="9"/>
  <c r="E44" i="9"/>
  <c r="E43" i="9"/>
  <c r="E42" i="9"/>
  <c r="E41" i="9"/>
  <c r="E40" i="9"/>
  <c r="E38" i="9"/>
  <c r="E37" i="9"/>
  <c r="D36" i="9"/>
  <c r="D45" i="9" s="1"/>
  <c r="C36" i="9"/>
  <c r="C45" i="9" s="1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D24" i="9" s="1"/>
  <c r="C8" i="9"/>
  <c r="E7" i="9"/>
  <c r="E32" i="8"/>
  <c r="E31" i="8"/>
  <c r="E30" i="8"/>
  <c r="E29" i="8"/>
  <c r="C33" i="8"/>
  <c r="E33" i="8" s="1"/>
  <c r="D26" i="8"/>
  <c r="D34" i="8" s="1"/>
  <c r="C26" i="8"/>
  <c r="E13" i="8"/>
  <c r="C24" i="9" l="1"/>
  <c r="C34" i="9" s="1"/>
  <c r="E16" i="9"/>
  <c r="D54" i="9"/>
  <c r="E53" i="9"/>
  <c r="D34" i="9"/>
  <c r="E36" i="9"/>
  <c r="E33" i="9"/>
  <c r="E8" i="9"/>
  <c r="E11" i="8"/>
  <c r="E18" i="8" s="1"/>
  <c r="D18" i="8"/>
  <c r="E24" i="9"/>
  <c r="E45" i="9"/>
  <c r="C54" i="9"/>
  <c r="C34" i="8"/>
  <c r="E34" i="8" s="1"/>
  <c r="E20" i="8"/>
  <c r="E28" i="8"/>
  <c r="E54" i="9" l="1"/>
  <c r="D56" i="9"/>
  <c r="D63" i="9" s="1"/>
  <c r="D65" i="9" s="1"/>
  <c r="D67" i="9" s="1"/>
  <c r="C56" i="9"/>
  <c r="E34" i="9"/>
  <c r="E56" i="9" l="1"/>
  <c r="C63" i="9"/>
  <c r="C65" i="9" l="1"/>
  <c r="E63" i="9"/>
  <c r="E65" i="9" l="1"/>
  <c r="C67" i="9"/>
  <c r="E67" i="9" s="1"/>
</calcChain>
</file>

<file path=xl/sharedStrings.xml><?xml version="1.0" encoding="utf-8"?>
<sst xmlns="http://schemas.openxmlformats.org/spreadsheetml/2006/main" count="134" uniqueCount="116">
  <si>
    <t>კომპანია</t>
  </si>
  <si>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</si>
  <si>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</si>
  <si>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</si>
  <si>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</si>
  <si>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</si>
  <si>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</si>
  <si>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</si>
  <si>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</si>
  <si>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</si>
  <si>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</si>
  <si>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</si>
  <si>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</si>
  <si>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</si>
  <si>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</si>
  <si>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</si>
  <si>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</si>
  <si>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</si>
  <si>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</si>
  <si>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</si>
  <si>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</si>
  <si>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</si>
  <si>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</si>
  <si>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</si>
  <si>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</si>
  <si>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</si>
  <si>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</si>
  <si>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</si>
  <si>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</si>
  <si>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</si>
  <si>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</si>
  <si>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</si>
  <si>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</si>
  <si>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</si>
  <si>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</si>
  <si>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</si>
  <si>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</si>
  <si>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</si>
  <si>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</si>
  <si>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</si>
  <si>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</si>
  <si>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</si>
  <si>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</si>
  <si>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</si>
  <si>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</si>
  <si>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</si>
  <si>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</si>
  <si>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</si>
  <si>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</si>
  <si>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</si>
  <si>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</si>
  <si>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</si>
  <si>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</si>
  <si>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</si>
  <si>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</si>
  <si>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</si>
  <si>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</si>
  <si>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</si>
  <si>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</si>
  <si>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</si>
  <si>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</si>
  <si>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</si>
  <si>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</si>
  <si>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</si>
  <si>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</si>
  <si>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</si>
  <si>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</si>
  <si>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</si>
  <si>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</si>
  <si>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</si>
  <si>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</si>
  <si>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</si>
  <si>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</si>
  <si>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</si>
  <si>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</si>
  <si>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</si>
  <si>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</si>
  <si>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</si>
  <si>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</si>
  <si>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</si>
  <si>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</si>
  <si>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</si>
  <si>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</si>
  <si>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</si>
  <si>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</si>
  <si>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</si>
  <si>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</si>
  <si>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</si>
  <si>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</si>
  <si>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</si>
  <si>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</si>
  <si>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</si>
  <si>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</si>
  <si>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</si>
  <si>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</si>
  <si>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</si>
  <si>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</si>
  <si>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</si>
  <si>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</si>
  <si>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</si>
  <si>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</si>
  <si>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</si>
  <si>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</si>
  <si>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</si>
  <si>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</si>
  <si>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</si>
  <si>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</si>
  <si>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შპს მიკროსაფინანსო ორგანიზაცია გირო კრედიტი</t>
  </si>
  <si>
    <t xml:space="preserve">მურადაშვილი ლაშა </t>
  </si>
  <si>
    <t>გუგუმბერიძე როლანდი</t>
  </si>
  <si>
    <t xml:space="preserve">ლექვთაძე დავით </t>
  </si>
  <si>
    <t xml:space="preserve">ბოლქვაძე დათო </t>
  </si>
  <si>
    <t>ლექვთაძე ბესიკ</t>
  </si>
  <si>
    <t xml:space="preserve">თავმჯდომარე/წევრი
</t>
  </si>
  <si>
    <t>წევრი</t>
  </si>
  <si>
    <t xml:space="preserve">გუგუმბერიძე გიორგი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</si>
</sst>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</cellStyleXfs>
  <cellXfs count="201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11" fillId="0" borderId="9" xfId="5" applyFont="1" applyBorder="1" applyAlignment="1" applyProtection="1">
      <alignment wrapText="1"/>
      <protection locked="0"/>
    </xf>
    <xf numFmtId="0" fontId="11" fillId="0" borderId="9" xfId="5" applyFont="1" applyBorder="1" applyAlignment="1" applyProtection="1">
      <protection locked="0"/>
    </xf>
    <xf numFmtId="2" fontId="13" fillId="2" borderId="10" xfId="0" applyNumberFormat="1" applyFont="1" applyFill="1" applyBorder="1" applyAlignment="1">
      <alignment horizontal="center"/>
    </xf>
    <xf numFmtId="14" fontId="8" fillId="0" borderId="0" xfId="1" applyNumberFormat="1" applyFont="1" applyFill="1" applyBorder="1" applyAlignment="1" applyProtection="1">
      <alignment horizontal="left"/>
    </xf>
    <xf numFmtId="3" fontId="8" fillId="0" borderId="25" xfId="0" applyNumberFormat="1" applyFont="1" applyFill="1" applyBorder="1" applyAlignment="1" applyProtection="1">
      <alignment horizontal="right"/>
      <protection locked="0"/>
    </xf>
    <xf numFmtId="165" fontId="5" fillId="0" borderId="20" xfId="0" applyNumberFormat="1" applyFont="1" applyFill="1" applyBorder="1" applyAlignment="1" applyProtection="1">
      <alignment horizontal="right"/>
      <protection locked="0"/>
    </xf>
    <xf numFmtId="165" fontId="5" fillId="0" borderId="21" xfId="0" applyNumberFormat="1" applyFont="1" applyFill="1" applyBorder="1" applyAlignment="1" applyProtection="1">
      <alignment horizontal="right"/>
      <protection locked="0"/>
    </xf>
    <xf numFmtId="165" fontId="4" fillId="0" borderId="0" xfId="1" applyNumberFormat="1" applyFont="1" applyFill="1" applyBorder="1" applyProtection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165" fontId="8" fillId="0" borderId="20" xfId="0" applyNumberFormat="1" applyFont="1" applyFill="1" applyBorder="1" applyAlignment="1" applyProtection="1">
      <alignment horizontal="right"/>
      <protection locked="0"/>
    </xf>
    <xf numFmtId="165" fontId="8" fillId="0" borderId="21" xfId="0" applyNumberFormat="1" applyFont="1" applyFill="1" applyBorder="1" applyAlignment="1" applyProtection="1">
      <alignment horizontal="right"/>
      <protection locked="0"/>
    </xf>
  </cellXfs>
  <cellStyles count="6">
    <cellStyle name="Comma 2" xfId="2"/>
    <cellStyle name="Normal" xfId="0" builtinId="0"/>
    <cellStyle name="Normal 10" xfId="5"/>
    <cellStyle name="Normal 2" xfId="1"/>
    <cellStyle name="Normal 2 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aisuradze\Desktop\&#4320;&#4308;&#4318;&#4317;&#4320;&#4322;&#4312;%20&#4305;&#4320;&#4331;&#4304;&#4316;&#4308;&#4305;&#4304;\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GARISHGEBA%20BUGALTERIA/BUGALTERIA/&#4327;&#4317;&#4309;&#4308;&#4314;&#4311;&#4309;&#4312;&#4323;&#4320;&#4317;%20&#4308;&#4320;&#4317;&#4309;&#4316;&#4323;&#4314;&#4312;%20&#4305;&#4304;&#4316;&#4313;&#4312;&#4321;%20&#4304;&#4316;&#4306;&#4304;&#4320;&#4312;&#4328;&#4306;&#4308;&#4305;&#4304;/2018/12.2018/Giro%20Credit-201812-F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OS"/>
      <sheetName val="RC-BF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Sheet2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77">
          <cell r="C177">
            <v>2818.21</v>
          </cell>
        </row>
        <row r="183">
          <cell r="C183">
            <v>28201.53</v>
          </cell>
        </row>
        <row r="194">
          <cell r="C194">
            <v>1488.85</v>
          </cell>
        </row>
        <row r="196">
          <cell r="C196">
            <v>0</v>
          </cell>
        </row>
        <row r="197">
          <cell r="C197">
            <v>81</v>
          </cell>
        </row>
        <row r="199">
          <cell r="C199">
            <v>4361.2</v>
          </cell>
        </row>
        <row r="203">
          <cell r="C203">
            <v>45.5</v>
          </cell>
        </row>
        <row r="204">
          <cell r="C204">
            <v>115127.54</v>
          </cell>
        </row>
        <row r="205">
          <cell r="C205">
            <v>598062.84</v>
          </cell>
        </row>
        <row r="206">
          <cell r="C206">
            <v>149259.44</v>
          </cell>
        </row>
        <row r="207">
          <cell r="C207">
            <v>5500</v>
          </cell>
        </row>
        <row r="208">
          <cell r="C208">
            <v>37098.300000000003</v>
          </cell>
        </row>
        <row r="209">
          <cell r="C209">
            <v>10649.61</v>
          </cell>
        </row>
        <row r="210">
          <cell r="C210">
            <v>28640.54</v>
          </cell>
        </row>
        <row r="211">
          <cell r="C211">
            <v>7555.23</v>
          </cell>
        </row>
        <row r="212">
          <cell r="C212">
            <v>15</v>
          </cell>
        </row>
        <row r="213">
          <cell r="C213">
            <v>760</v>
          </cell>
        </row>
        <row r="215">
          <cell r="C215">
            <v>18621.400000000001</v>
          </cell>
        </row>
        <row r="217">
          <cell r="C217">
            <v>16644.86</v>
          </cell>
        </row>
        <row r="220">
          <cell r="C220">
            <v>23410.400000000001</v>
          </cell>
        </row>
        <row r="221">
          <cell r="C221">
            <v>18190.93</v>
          </cell>
        </row>
        <row r="222">
          <cell r="C222">
            <v>31455.81</v>
          </cell>
        </row>
        <row r="223">
          <cell r="C223">
            <v>19190.28</v>
          </cell>
        </row>
        <row r="224">
          <cell r="C224">
            <v>13648.95</v>
          </cell>
        </row>
        <row r="225">
          <cell r="C225">
            <v>1148.82</v>
          </cell>
        </row>
        <row r="226">
          <cell r="C226">
            <v>5820.28</v>
          </cell>
        </row>
        <row r="227">
          <cell r="C227">
            <v>0</v>
          </cell>
        </row>
        <row r="228">
          <cell r="C228">
            <v>355</v>
          </cell>
        </row>
        <row r="229">
          <cell r="C229">
            <v>1811</v>
          </cell>
        </row>
        <row r="230">
          <cell r="C230">
            <v>550</v>
          </cell>
        </row>
        <row r="231">
          <cell r="C231">
            <v>1874.65</v>
          </cell>
        </row>
        <row r="232">
          <cell r="C232">
            <v>0</v>
          </cell>
        </row>
        <row r="233">
          <cell r="C233">
            <v>9735.56</v>
          </cell>
        </row>
        <row r="234">
          <cell r="C234">
            <v>550</v>
          </cell>
        </row>
        <row r="235">
          <cell r="C235">
            <v>27598.7</v>
          </cell>
        </row>
        <row r="236">
          <cell r="C236">
            <v>7240.38</v>
          </cell>
        </row>
        <row r="237">
          <cell r="C237">
            <v>175</v>
          </cell>
        </row>
        <row r="239">
          <cell r="C239">
            <v>20472.61</v>
          </cell>
        </row>
        <row r="240">
          <cell r="C240">
            <v>15820.57</v>
          </cell>
        </row>
        <row r="241">
          <cell r="C241">
            <v>16169.05</v>
          </cell>
        </row>
        <row r="243">
          <cell r="C243">
            <v>37829.08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view="pageBreakPreview" zoomScaleNormal="100" zoomScaleSheetLayoutView="100" workbookViewId="0">
      <selection activeCell="C7" sqref="C7:C18"/>
    </sheetView>
  </sheetViews>
  <sheetFormatPr defaultColWidth="9.140625" defaultRowHeight="12" customHeight="1" x14ac:dyDescent="0.2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6" ht="12" customHeight="1" x14ac:dyDescent="0.2">
      <c r="A1" s="1" t="s">
        <v>0</v>
      </c>
      <c r="B1" s="121" t="str">
        <f>Info!B1</f>
        <v>შპს მიკროსაფინანსო ორგანიზაცია გირო კრედიტი</v>
      </c>
      <c r="C1" s="2"/>
      <c r="D1" s="2"/>
      <c r="E1" s="2"/>
    </row>
    <row r="2" spans="1:6" ht="12" customHeight="1" x14ac:dyDescent="0.2">
      <c r="A2" s="1" t="s">
        <v>1</v>
      </c>
      <c r="B2" s="182">
        <f>Info!B2</f>
        <v>43465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2</v>
      </c>
      <c r="B4" s="6" t="s">
        <v>3</v>
      </c>
      <c r="C4" s="1"/>
      <c r="D4" s="1"/>
      <c r="E4" s="7" t="s">
        <v>4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5</v>
      </c>
      <c r="B6" s="10" t="s">
        <v>6</v>
      </c>
      <c r="C6" s="11" t="s">
        <v>7</v>
      </c>
      <c r="D6" s="11" t="s">
        <v>8</v>
      </c>
      <c r="E6" s="12" t="s">
        <v>9</v>
      </c>
    </row>
    <row r="7" spans="1:6" ht="12" customHeight="1" x14ac:dyDescent="0.2">
      <c r="A7" s="13">
        <v>1</v>
      </c>
      <c r="B7" s="14" t="s">
        <v>10</v>
      </c>
      <c r="C7" s="122">
        <v>592756.18000000005</v>
      </c>
      <c r="D7" s="122">
        <v>788586.21</v>
      </c>
      <c r="E7" s="129">
        <f t="shared" ref="E7:E17" si="0">C7+D7</f>
        <v>1381342.3900000001</v>
      </c>
      <c r="F7" s="15"/>
    </row>
    <row r="8" spans="1:6" ht="12" customHeight="1" x14ac:dyDescent="0.2">
      <c r="A8" s="16">
        <v>2</v>
      </c>
      <c r="B8" s="17" t="s">
        <v>11</v>
      </c>
      <c r="C8" s="123">
        <v>87666.319999999992</v>
      </c>
      <c r="D8" s="123">
        <v>4770030.34</v>
      </c>
      <c r="E8" s="129">
        <f t="shared" si="0"/>
        <v>4857696.66</v>
      </c>
      <c r="F8" s="15"/>
    </row>
    <row r="9" spans="1:6" ht="12" customHeight="1" x14ac:dyDescent="0.2">
      <c r="A9" s="16">
        <v>3</v>
      </c>
      <c r="B9" s="87" t="s">
        <v>12</v>
      </c>
      <c r="C9" s="132">
        <v>9265315.5699999984</v>
      </c>
      <c r="D9" s="132">
        <v>1764864.1199999999</v>
      </c>
      <c r="E9" s="129">
        <f t="shared" si="0"/>
        <v>11030179.689999998</v>
      </c>
      <c r="F9" s="15"/>
    </row>
    <row r="10" spans="1:6" ht="12" customHeight="1" x14ac:dyDescent="0.2">
      <c r="A10" s="16">
        <v>3.1</v>
      </c>
      <c r="B10" s="87" t="s">
        <v>13</v>
      </c>
      <c r="C10" s="133">
        <v>-385667.87</v>
      </c>
      <c r="D10" s="133">
        <v>-86703.86</v>
      </c>
      <c r="E10" s="129">
        <f t="shared" si="0"/>
        <v>-472371.73</v>
      </c>
      <c r="F10" s="15"/>
    </row>
    <row r="11" spans="1:6" ht="12" customHeight="1" x14ac:dyDescent="0.2">
      <c r="A11" s="16">
        <v>3.2</v>
      </c>
      <c r="B11" s="17" t="s">
        <v>14</v>
      </c>
      <c r="C11" s="123">
        <v>8879647.6999999993</v>
      </c>
      <c r="D11" s="123">
        <v>1678160.2599999998</v>
      </c>
      <c r="E11" s="129">
        <f t="shared" si="0"/>
        <v>10557807.959999999</v>
      </c>
    </row>
    <row r="12" spans="1:6" ht="12" customHeight="1" x14ac:dyDescent="0.2">
      <c r="A12" s="16">
        <v>4</v>
      </c>
      <c r="B12" s="17" t="s">
        <v>15</v>
      </c>
      <c r="C12" s="123">
        <v>0</v>
      </c>
      <c r="D12" s="123">
        <v>0</v>
      </c>
      <c r="E12" s="129">
        <f>C12+D12</f>
        <v>0</v>
      </c>
    </row>
    <row r="13" spans="1:6" ht="12" customHeight="1" x14ac:dyDescent="0.2">
      <c r="A13" s="16">
        <v>5</v>
      </c>
      <c r="B13" s="17" t="s">
        <v>16</v>
      </c>
      <c r="C13" s="123">
        <v>101991.59000000001</v>
      </c>
      <c r="D13" s="123">
        <v>12705.365178</v>
      </c>
      <c r="E13" s="129">
        <f t="shared" si="0"/>
        <v>114696.955178</v>
      </c>
    </row>
    <row r="14" spans="1:6" ht="12" customHeight="1" x14ac:dyDescent="0.2">
      <c r="A14" s="16">
        <v>6</v>
      </c>
      <c r="B14" s="17" t="s">
        <v>17</v>
      </c>
      <c r="C14" s="123">
        <v>0</v>
      </c>
      <c r="D14" s="176"/>
      <c r="E14" s="129">
        <f t="shared" si="0"/>
        <v>0</v>
      </c>
    </row>
    <row r="15" spans="1:6" ht="12" customHeight="1" x14ac:dyDescent="0.2">
      <c r="A15" s="16">
        <v>7</v>
      </c>
      <c r="B15" s="17" t="s">
        <v>18</v>
      </c>
      <c r="C15" s="123">
        <v>0</v>
      </c>
      <c r="D15" s="176"/>
      <c r="E15" s="129">
        <f t="shared" si="0"/>
        <v>0</v>
      </c>
    </row>
    <row r="16" spans="1:6" ht="12" customHeight="1" x14ac:dyDescent="0.2">
      <c r="A16" s="16">
        <v>8</v>
      </c>
      <c r="B16" s="17" t="s">
        <v>19</v>
      </c>
      <c r="C16" s="123">
        <v>1413045.6900000002</v>
      </c>
      <c r="D16" s="176"/>
      <c r="E16" s="129">
        <f t="shared" si="0"/>
        <v>1413045.6900000002</v>
      </c>
    </row>
    <row r="17" spans="1:5" ht="12" customHeight="1" x14ac:dyDescent="0.2">
      <c r="A17" s="16">
        <v>9</v>
      </c>
      <c r="B17" s="17" t="s">
        <v>20</v>
      </c>
      <c r="C17" s="123">
        <v>256129.85</v>
      </c>
      <c r="D17" s="123">
        <v>10994</v>
      </c>
      <c r="E17" s="129">
        <f t="shared" si="0"/>
        <v>267123.84999999998</v>
      </c>
    </row>
    <row r="18" spans="1:5" ht="12" customHeight="1" thickBot="1" x14ac:dyDescent="0.25">
      <c r="A18" s="13">
        <v>10</v>
      </c>
      <c r="B18" s="18" t="s">
        <v>21</v>
      </c>
      <c r="C18" s="124">
        <f>SUM(C7:C8,C11:C17)</f>
        <v>11331237.329999998</v>
      </c>
      <c r="D18" s="124">
        <f>SUM(D7:D8,D11:D17)</f>
        <v>7260476.1751779998</v>
      </c>
      <c r="E18" s="130">
        <f>SUM(E7:E8,E11:E17)</f>
        <v>18591713.505178001</v>
      </c>
    </row>
    <row r="19" spans="1:5" ht="12" customHeight="1" thickBot="1" x14ac:dyDescent="0.25">
      <c r="A19" s="9"/>
      <c r="B19" s="10" t="s">
        <v>22</v>
      </c>
      <c r="C19" s="11"/>
      <c r="D19" s="11"/>
      <c r="E19" s="12"/>
    </row>
    <row r="20" spans="1:5" ht="12" customHeight="1" x14ac:dyDescent="0.2">
      <c r="A20" s="13">
        <v>11</v>
      </c>
      <c r="B20" s="14" t="s">
        <v>23</v>
      </c>
      <c r="C20" s="122">
        <v>9736487.1799999997</v>
      </c>
      <c r="D20" s="122">
        <v>401490</v>
      </c>
      <c r="E20" s="128">
        <f t="shared" ref="E20:E26" si="1">C20+D20</f>
        <v>10137977.18</v>
      </c>
    </row>
    <row r="21" spans="1:5" ht="12" customHeight="1" x14ac:dyDescent="0.2">
      <c r="A21" s="16">
        <v>12</v>
      </c>
      <c r="B21" s="17" t="s">
        <v>24</v>
      </c>
      <c r="C21" s="123">
        <v>45700</v>
      </c>
      <c r="D21" s="123">
        <v>3927174.44</v>
      </c>
      <c r="E21" s="128">
        <f t="shared" si="1"/>
        <v>3972874.44</v>
      </c>
    </row>
    <row r="22" spans="1:5" ht="12" customHeight="1" x14ac:dyDescent="0.2">
      <c r="A22" s="16">
        <v>13</v>
      </c>
      <c r="B22" s="17" t="s">
        <v>25</v>
      </c>
      <c r="C22" s="123">
        <v>0</v>
      </c>
      <c r="D22" s="123">
        <v>0</v>
      </c>
      <c r="E22" s="128">
        <f t="shared" si="1"/>
        <v>0</v>
      </c>
    </row>
    <row r="23" spans="1:5" ht="12" customHeight="1" x14ac:dyDescent="0.2">
      <c r="A23" s="13">
        <v>14</v>
      </c>
      <c r="B23" s="17" t="s">
        <v>26</v>
      </c>
      <c r="C23" s="123">
        <v>79187.44</v>
      </c>
      <c r="D23" s="123">
        <v>99611.319999999992</v>
      </c>
      <c r="E23" s="128">
        <f t="shared" si="1"/>
        <v>178798.76</v>
      </c>
    </row>
    <row r="24" spans="1:5" ht="12" customHeight="1" x14ac:dyDescent="0.2">
      <c r="A24" s="16">
        <v>15</v>
      </c>
      <c r="B24" s="17" t="s">
        <v>27</v>
      </c>
      <c r="C24" s="123">
        <v>197379.77</v>
      </c>
      <c r="D24" s="123">
        <v>5005.88</v>
      </c>
      <c r="E24" s="128">
        <f t="shared" si="1"/>
        <v>202385.65</v>
      </c>
    </row>
    <row r="25" spans="1:5" ht="12" customHeight="1" x14ac:dyDescent="0.2">
      <c r="A25" s="16">
        <v>16</v>
      </c>
      <c r="B25" s="17" t="s">
        <v>28</v>
      </c>
      <c r="C25" s="123">
        <v>0</v>
      </c>
      <c r="D25" s="123">
        <v>0</v>
      </c>
      <c r="E25" s="128">
        <f t="shared" si="1"/>
        <v>0</v>
      </c>
    </row>
    <row r="26" spans="1:5" ht="12" customHeight="1" thickBot="1" x14ac:dyDescent="0.25">
      <c r="A26" s="13">
        <v>17</v>
      </c>
      <c r="B26" s="18" t="s">
        <v>29</v>
      </c>
      <c r="C26" s="124">
        <f>SUM(C20:C25)</f>
        <v>10058754.389999999</v>
      </c>
      <c r="D26" s="124">
        <f>SUM(D20:D25)</f>
        <v>4433281.6399999997</v>
      </c>
      <c r="E26" s="130">
        <f>C26+D26</f>
        <v>14492036.029999997</v>
      </c>
    </row>
    <row r="27" spans="1:5" ht="12" customHeight="1" thickBot="1" x14ac:dyDescent="0.25">
      <c r="A27" s="9"/>
      <c r="B27" s="10" t="s">
        <v>30</v>
      </c>
      <c r="C27" s="11"/>
      <c r="D27" s="11"/>
      <c r="E27" s="12"/>
    </row>
    <row r="28" spans="1:5" ht="12" customHeight="1" x14ac:dyDescent="0.2">
      <c r="A28" s="13">
        <v>18</v>
      </c>
      <c r="B28" s="19" t="s">
        <v>31</v>
      </c>
      <c r="C28" s="122">
        <v>500000</v>
      </c>
      <c r="D28" s="176"/>
      <c r="E28" s="128">
        <f t="shared" ref="E28:E33" si="2">C28</f>
        <v>500000</v>
      </c>
    </row>
    <row r="29" spans="1:5" ht="12" customHeight="1" x14ac:dyDescent="0.2">
      <c r="A29" s="16">
        <v>19</v>
      </c>
      <c r="B29" s="20" t="s">
        <v>32</v>
      </c>
      <c r="C29" s="123">
        <v>0</v>
      </c>
      <c r="D29" s="176"/>
      <c r="E29" s="129">
        <f t="shared" si="2"/>
        <v>0</v>
      </c>
    </row>
    <row r="30" spans="1:5" ht="12" customHeight="1" x14ac:dyDescent="0.2">
      <c r="A30" s="16">
        <v>20</v>
      </c>
      <c r="B30" s="20" t="s">
        <v>33</v>
      </c>
      <c r="C30" s="123">
        <v>0</v>
      </c>
      <c r="D30" s="176"/>
      <c r="E30" s="129">
        <f t="shared" si="2"/>
        <v>0</v>
      </c>
    </row>
    <row r="31" spans="1:5" ht="12" customHeight="1" x14ac:dyDescent="0.2">
      <c r="A31" s="16">
        <v>21</v>
      </c>
      <c r="B31" s="20" t="s">
        <v>34</v>
      </c>
      <c r="C31" s="123">
        <v>3599677.7000000011</v>
      </c>
      <c r="D31" s="176"/>
      <c r="E31" s="129">
        <f t="shared" si="2"/>
        <v>3599677.7000000011</v>
      </c>
    </row>
    <row r="32" spans="1:5" ht="12" customHeight="1" x14ac:dyDescent="0.2">
      <c r="A32" s="16">
        <v>22</v>
      </c>
      <c r="B32" s="20" t="s">
        <v>35</v>
      </c>
      <c r="C32" s="123">
        <v>0</v>
      </c>
      <c r="D32" s="176"/>
      <c r="E32" s="129">
        <f t="shared" si="2"/>
        <v>0</v>
      </c>
    </row>
    <row r="33" spans="1:5" ht="12" customHeight="1" thickBot="1" x14ac:dyDescent="0.25">
      <c r="A33" s="21">
        <v>23</v>
      </c>
      <c r="B33" s="18" t="s">
        <v>36</v>
      </c>
      <c r="C33" s="124">
        <f>SUM(C28:C32)</f>
        <v>4099677.7000000011</v>
      </c>
      <c r="D33" s="176"/>
      <c r="E33" s="130">
        <f t="shared" si="2"/>
        <v>4099677.7000000011</v>
      </c>
    </row>
    <row r="34" spans="1:5" ht="12" customHeight="1" thickBot="1" x14ac:dyDescent="0.25">
      <c r="A34" s="126">
        <v>24</v>
      </c>
      <c r="B34" s="127" t="s">
        <v>37</v>
      </c>
      <c r="C34" s="125">
        <f>C26+C33</f>
        <v>14158432.09</v>
      </c>
      <c r="D34" s="125">
        <f>D26</f>
        <v>4433281.6399999997</v>
      </c>
      <c r="E34" s="131">
        <f>C34+D34</f>
        <v>18591713.73</v>
      </c>
    </row>
    <row r="35" spans="1:5" ht="12" customHeight="1" x14ac:dyDescent="0.2">
      <c r="A35" s="2"/>
      <c r="B35" s="2"/>
      <c r="C35" s="22"/>
      <c r="D35" s="22"/>
      <c r="E35" s="186"/>
    </row>
    <row r="36" spans="1:5" ht="12" customHeight="1" x14ac:dyDescent="0.2">
      <c r="A36" s="2"/>
      <c r="B36" s="2"/>
      <c r="C36" s="2"/>
      <c r="D36" s="2"/>
      <c r="E36" s="2"/>
    </row>
    <row r="37" spans="1:5" ht="12" customHeight="1" x14ac:dyDescent="0.2">
      <c r="A37" s="2"/>
      <c r="B37" s="2"/>
      <c r="C37" s="23"/>
      <c r="D37" s="24"/>
      <c r="E37" s="2"/>
    </row>
    <row r="38" spans="1:5" ht="12" customHeight="1" x14ac:dyDescent="0.2">
      <c r="A38" s="2"/>
      <c r="B38" s="2" t="s">
        <v>106</v>
      </c>
      <c r="C38" s="2"/>
      <c r="D38" s="25"/>
      <c r="E38" s="2"/>
    </row>
    <row r="39" spans="1:5" ht="12" customHeight="1" x14ac:dyDescent="0.2">
      <c r="C39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view="pageBreakPreview" topLeftCell="A31" zoomScaleNormal="100" zoomScaleSheetLayoutView="100" workbookViewId="0">
      <selection activeCell="C67" sqref="C67"/>
    </sheetView>
  </sheetViews>
  <sheetFormatPr defaultColWidth="9.140625" defaultRowHeight="11.25" x14ac:dyDescent="0.2"/>
  <cols>
    <col min="1" max="1" width="8.140625" style="56" bestFit="1" customWidth="1"/>
    <col min="2" max="2" width="48.85546875" style="56" customWidth="1"/>
    <col min="3" max="4" width="12" style="56" customWidth="1"/>
    <col min="5" max="5" width="12" style="175" customWidth="1"/>
    <col min="6" max="16384" width="9.140625" style="28"/>
  </cols>
  <sheetData>
    <row r="1" spans="1:5" x14ac:dyDescent="0.2">
      <c r="A1" s="134" t="s">
        <v>0</v>
      </c>
      <c r="B1" s="121" t="str">
        <f>Info!B1</f>
        <v>შპს მიკროსაფინანსო ორგანიზაცია გირო კრედიტი</v>
      </c>
      <c r="C1" s="27"/>
      <c r="D1" s="27"/>
      <c r="E1" s="164"/>
    </row>
    <row r="2" spans="1:5" x14ac:dyDescent="0.2">
      <c r="A2" s="134" t="s">
        <v>1</v>
      </c>
      <c r="B2" s="182">
        <f>Info!B2</f>
        <v>43465</v>
      </c>
      <c r="C2" s="27"/>
      <c r="D2" s="27"/>
      <c r="E2" s="164"/>
    </row>
    <row r="3" spans="1:5" x14ac:dyDescent="0.2">
      <c r="A3" s="27"/>
      <c r="B3" s="29"/>
      <c r="C3" s="27"/>
      <c r="D3" s="27"/>
      <c r="E3" s="164"/>
    </row>
    <row r="4" spans="1:5" ht="12" thickBot="1" x14ac:dyDescent="0.25">
      <c r="A4" s="30" t="s">
        <v>38</v>
      </c>
      <c r="B4" s="31" t="s">
        <v>39</v>
      </c>
      <c r="C4" s="27"/>
      <c r="D4" s="27"/>
      <c r="E4" s="32" t="s">
        <v>4</v>
      </c>
    </row>
    <row r="5" spans="1:5" ht="12" thickBot="1" x14ac:dyDescent="0.25">
      <c r="A5" s="33" t="s">
        <v>5</v>
      </c>
      <c r="B5" s="34"/>
      <c r="C5" s="35" t="s">
        <v>7</v>
      </c>
      <c r="D5" s="36" t="s">
        <v>8</v>
      </c>
      <c r="E5" s="37" t="s">
        <v>9</v>
      </c>
    </row>
    <row r="6" spans="1:5" ht="12" thickBot="1" x14ac:dyDescent="0.25">
      <c r="A6" s="38"/>
      <c r="B6" s="39" t="s">
        <v>40</v>
      </c>
      <c r="C6" s="39"/>
      <c r="D6" s="39"/>
      <c r="E6" s="39"/>
    </row>
    <row r="7" spans="1:5" x14ac:dyDescent="0.2">
      <c r="A7" s="88">
        <v>1</v>
      </c>
      <c r="B7" s="40" t="s">
        <v>41</v>
      </c>
      <c r="C7" s="41">
        <v>9.18</v>
      </c>
      <c r="D7" s="42">
        <v>1863.84</v>
      </c>
      <c r="E7" s="165">
        <f t="shared" ref="E7:E24" si="0">C7+D7</f>
        <v>1873.02</v>
      </c>
    </row>
    <row r="8" spans="1:5" x14ac:dyDescent="0.2">
      <c r="A8" s="88">
        <v>2</v>
      </c>
      <c r="B8" s="43" t="s">
        <v>42</v>
      </c>
      <c r="C8" s="135">
        <f>SUM(C9:C15)</f>
        <v>1663824.6599999997</v>
      </c>
      <c r="D8" s="136">
        <f>SUM(D9:D15)</f>
        <v>425406.35000000003</v>
      </c>
      <c r="E8" s="166">
        <f t="shared" si="0"/>
        <v>2089231.0099999998</v>
      </c>
    </row>
    <row r="9" spans="1:5" x14ac:dyDescent="0.2">
      <c r="A9" s="88">
        <v>2.1</v>
      </c>
      <c r="B9" s="44" t="s">
        <v>43</v>
      </c>
      <c r="C9" s="41">
        <v>215567.38</v>
      </c>
      <c r="D9" s="42">
        <v>0</v>
      </c>
      <c r="E9" s="167">
        <f t="shared" si="0"/>
        <v>215567.38</v>
      </c>
    </row>
    <row r="10" spans="1:5" x14ac:dyDescent="0.2">
      <c r="A10" s="88">
        <v>2.2000000000000002</v>
      </c>
      <c r="B10" s="44" t="s">
        <v>44</v>
      </c>
      <c r="C10" s="41">
        <v>0</v>
      </c>
      <c r="D10" s="42">
        <v>0</v>
      </c>
      <c r="E10" s="167">
        <f t="shared" si="0"/>
        <v>0</v>
      </c>
    </row>
    <row r="11" spans="1:5" x14ac:dyDescent="0.2">
      <c r="A11" s="88">
        <v>2.2999999999999998</v>
      </c>
      <c r="B11" s="44" t="s">
        <v>45</v>
      </c>
      <c r="C11" s="41">
        <v>0</v>
      </c>
      <c r="D11" s="42">
        <v>0</v>
      </c>
      <c r="E11" s="167">
        <f t="shared" si="0"/>
        <v>0</v>
      </c>
    </row>
    <row r="12" spans="1:5" x14ac:dyDescent="0.2">
      <c r="A12" s="88">
        <v>2.4</v>
      </c>
      <c r="B12" s="44" t="s">
        <v>46</v>
      </c>
      <c r="C12" s="41">
        <v>0</v>
      </c>
      <c r="D12" s="42">
        <v>0</v>
      </c>
      <c r="E12" s="167">
        <f t="shared" si="0"/>
        <v>0</v>
      </c>
    </row>
    <row r="13" spans="1:5" x14ac:dyDescent="0.2">
      <c r="A13" s="88">
        <v>2.5</v>
      </c>
      <c r="B13" s="44" t="s">
        <v>47</v>
      </c>
      <c r="C13" s="41">
        <v>1448257.2799999998</v>
      </c>
      <c r="D13" s="42">
        <v>425406.35000000003</v>
      </c>
      <c r="E13" s="167">
        <f t="shared" si="0"/>
        <v>1873663.63</v>
      </c>
    </row>
    <row r="14" spans="1:5" x14ac:dyDescent="0.2">
      <c r="A14" s="88">
        <v>2.6</v>
      </c>
      <c r="B14" s="44" t="s">
        <v>48</v>
      </c>
      <c r="C14" s="41">
        <v>0</v>
      </c>
      <c r="D14" s="42">
        <v>0</v>
      </c>
      <c r="E14" s="167">
        <f>C14+D14</f>
        <v>0</v>
      </c>
    </row>
    <row r="15" spans="1:5" x14ac:dyDescent="0.2">
      <c r="A15" s="88">
        <v>2.7</v>
      </c>
      <c r="B15" s="44" t="s">
        <v>49</v>
      </c>
      <c r="C15" s="41">
        <v>0</v>
      </c>
      <c r="D15" s="42">
        <v>0</v>
      </c>
      <c r="E15" s="167">
        <f t="shared" si="0"/>
        <v>0</v>
      </c>
    </row>
    <row r="16" spans="1:5" x14ac:dyDescent="0.2">
      <c r="A16" s="88">
        <v>3</v>
      </c>
      <c r="B16" s="43" t="s">
        <v>50</v>
      </c>
      <c r="C16" s="135">
        <f>SUM(C17:C20)</f>
        <v>70990.86</v>
      </c>
      <c r="D16" s="136">
        <f>SUM(D17:D20)</f>
        <v>5792.18</v>
      </c>
      <c r="E16" s="166">
        <f t="shared" si="0"/>
        <v>76783.040000000008</v>
      </c>
    </row>
    <row r="17" spans="1:5" x14ac:dyDescent="0.2">
      <c r="A17" s="88">
        <v>3.1</v>
      </c>
      <c r="B17" s="44" t="s">
        <v>51</v>
      </c>
      <c r="C17" s="184">
        <v>70990.86</v>
      </c>
      <c r="D17" s="185">
        <v>5792.18</v>
      </c>
      <c r="E17" s="167">
        <f t="shared" si="0"/>
        <v>76783.040000000008</v>
      </c>
    </row>
    <row r="18" spans="1:5" x14ac:dyDescent="0.2">
      <c r="A18" s="88">
        <v>3.2</v>
      </c>
      <c r="B18" s="44" t="s">
        <v>52</v>
      </c>
      <c r="C18" s="184">
        <v>0</v>
      </c>
      <c r="D18" s="185">
        <v>0</v>
      </c>
      <c r="E18" s="167">
        <f t="shared" si="0"/>
        <v>0</v>
      </c>
    </row>
    <row r="19" spans="1:5" x14ac:dyDescent="0.2">
      <c r="A19" s="88">
        <v>3.3</v>
      </c>
      <c r="B19" s="44" t="s">
        <v>53</v>
      </c>
      <c r="C19" s="184">
        <v>0</v>
      </c>
      <c r="D19" s="185">
        <v>0</v>
      </c>
      <c r="E19" s="167">
        <f t="shared" si="0"/>
        <v>0</v>
      </c>
    </row>
    <row r="20" spans="1:5" x14ac:dyDescent="0.2">
      <c r="A20" s="88">
        <v>3.4</v>
      </c>
      <c r="B20" s="44" t="s">
        <v>54</v>
      </c>
      <c r="C20" s="184">
        <v>0</v>
      </c>
      <c r="D20" s="185">
        <v>0</v>
      </c>
      <c r="E20" s="167">
        <f t="shared" si="0"/>
        <v>0</v>
      </c>
    </row>
    <row r="21" spans="1:5" ht="22.5" x14ac:dyDescent="0.2">
      <c r="A21" s="88">
        <v>4</v>
      </c>
      <c r="B21" s="45" t="s">
        <v>55</v>
      </c>
      <c r="C21" s="184">
        <v>190740.11</v>
      </c>
      <c r="D21" s="185">
        <v>74430.509999999995</v>
      </c>
      <c r="E21" s="166">
        <f t="shared" si="0"/>
        <v>265170.62</v>
      </c>
    </row>
    <row r="22" spans="1:5" ht="22.5" x14ac:dyDescent="0.2">
      <c r="A22" s="88">
        <v>5</v>
      </c>
      <c r="B22" s="45" t="s">
        <v>56</v>
      </c>
      <c r="C22" s="41">
        <v>0</v>
      </c>
      <c r="D22" s="42">
        <v>0</v>
      </c>
      <c r="E22" s="166">
        <f t="shared" si="0"/>
        <v>0</v>
      </c>
    </row>
    <row r="23" spans="1:5" x14ac:dyDescent="0.2">
      <c r="A23" s="89">
        <v>6</v>
      </c>
      <c r="B23" s="46" t="s">
        <v>57</v>
      </c>
      <c r="C23" s="90">
        <v>0</v>
      </c>
      <c r="D23" s="91">
        <v>0</v>
      </c>
      <c r="E23" s="168">
        <f t="shared" si="0"/>
        <v>0</v>
      </c>
    </row>
    <row r="24" spans="1:5" ht="12" thickBot="1" x14ac:dyDescent="0.25">
      <c r="A24" s="94">
        <v>7</v>
      </c>
      <c r="B24" s="137" t="s">
        <v>58</v>
      </c>
      <c r="C24" s="138">
        <f>SUM(C7:C8,C21:C23,C16)</f>
        <v>1925564.8099999998</v>
      </c>
      <c r="D24" s="138">
        <f>SUM(D7:D8,D21:D23,D16)</f>
        <v>507492.88000000006</v>
      </c>
      <c r="E24" s="139">
        <f t="shared" si="0"/>
        <v>2433057.69</v>
      </c>
    </row>
    <row r="25" spans="1:5" ht="12" thickBot="1" x14ac:dyDescent="0.25">
      <c r="A25" s="47"/>
      <c r="B25" s="39" t="s">
        <v>59</v>
      </c>
      <c r="C25" s="39"/>
      <c r="D25" s="39"/>
      <c r="E25" s="39"/>
    </row>
    <row r="26" spans="1:5" ht="22.5" x14ac:dyDescent="0.2">
      <c r="A26" s="88">
        <v>8</v>
      </c>
      <c r="B26" s="48" t="s">
        <v>60</v>
      </c>
      <c r="C26" s="49">
        <v>824997.17999999993</v>
      </c>
      <c r="D26" s="50">
        <v>112723.38999999998</v>
      </c>
      <c r="E26" s="165">
        <f t="shared" ref="E26:E34" si="1">C26+D26</f>
        <v>937720.57</v>
      </c>
    </row>
    <row r="27" spans="1:5" x14ac:dyDescent="0.2">
      <c r="A27" s="88">
        <v>9</v>
      </c>
      <c r="B27" s="51" t="s">
        <v>61</v>
      </c>
      <c r="C27" s="52">
        <v>8582.16</v>
      </c>
      <c r="D27" s="53">
        <v>319604.46000000002</v>
      </c>
      <c r="E27" s="166">
        <f t="shared" si="1"/>
        <v>328186.62</v>
      </c>
    </row>
    <row r="28" spans="1:5" x14ac:dyDescent="0.2">
      <c r="A28" s="88">
        <v>10</v>
      </c>
      <c r="B28" s="51" t="s">
        <v>62</v>
      </c>
      <c r="C28" s="52">
        <v>0</v>
      </c>
      <c r="D28" s="53">
        <v>0</v>
      </c>
      <c r="E28" s="166">
        <f t="shared" si="1"/>
        <v>0</v>
      </c>
    </row>
    <row r="29" spans="1:5" x14ac:dyDescent="0.2">
      <c r="A29" s="88">
        <v>11</v>
      </c>
      <c r="B29" s="51" t="s">
        <v>63</v>
      </c>
      <c r="C29" s="52">
        <v>0</v>
      </c>
      <c r="D29" s="53">
        <v>0</v>
      </c>
      <c r="E29" s="166">
        <f t="shared" si="1"/>
        <v>0</v>
      </c>
    </row>
    <row r="30" spans="1:5" x14ac:dyDescent="0.2">
      <c r="A30" s="88">
        <v>12</v>
      </c>
      <c r="B30" s="51" t="s">
        <v>64</v>
      </c>
      <c r="C30" s="52">
        <v>0</v>
      </c>
      <c r="D30" s="53">
        <v>0</v>
      </c>
      <c r="E30" s="166">
        <f t="shared" si="1"/>
        <v>0</v>
      </c>
    </row>
    <row r="31" spans="1:5" x14ac:dyDescent="0.2">
      <c r="A31" s="88">
        <v>13</v>
      </c>
      <c r="B31" s="51" t="s">
        <v>65</v>
      </c>
      <c r="C31" s="52">
        <v>0</v>
      </c>
      <c r="D31" s="53">
        <v>0</v>
      </c>
      <c r="E31" s="166">
        <f t="shared" si="1"/>
        <v>0</v>
      </c>
    </row>
    <row r="32" spans="1:5" x14ac:dyDescent="0.2">
      <c r="A32" s="88">
        <v>14</v>
      </c>
      <c r="B32" s="54" t="s">
        <v>66</v>
      </c>
      <c r="C32" s="52">
        <v>0</v>
      </c>
      <c r="D32" s="53">
        <v>0</v>
      </c>
      <c r="E32" s="166">
        <f t="shared" si="1"/>
        <v>0</v>
      </c>
    </row>
    <row r="33" spans="1:5" ht="12" thickBot="1" x14ac:dyDescent="0.25">
      <c r="A33" s="92">
        <v>15</v>
      </c>
      <c r="B33" s="55" t="s">
        <v>67</v>
      </c>
      <c r="C33" s="140">
        <f>SUM(C26:C32)</f>
        <v>833579.34</v>
      </c>
      <c r="D33" s="141">
        <f>SUM(D26:D32)</f>
        <v>432327.85</v>
      </c>
      <c r="E33" s="142">
        <f t="shared" si="1"/>
        <v>1265907.19</v>
      </c>
    </row>
    <row r="34" spans="1:5" ht="12" thickBot="1" x14ac:dyDescent="0.25">
      <c r="A34" s="99">
        <v>16</v>
      </c>
      <c r="B34" s="143" t="s">
        <v>68</v>
      </c>
      <c r="C34" s="138">
        <f>C24-C33</f>
        <v>1091985.4699999997</v>
      </c>
      <c r="D34" s="144">
        <f>D24-D33</f>
        <v>75165.030000000086</v>
      </c>
      <c r="E34" s="139">
        <f t="shared" si="1"/>
        <v>1167150.4999999998</v>
      </c>
    </row>
    <row r="35" spans="1:5" ht="12" thickBot="1" x14ac:dyDescent="0.25">
      <c r="A35" s="93"/>
      <c r="B35" s="39" t="s">
        <v>69</v>
      </c>
      <c r="C35" s="39"/>
      <c r="D35" s="39"/>
      <c r="E35" s="39"/>
    </row>
    <row r="36" spans="1:5" x14ac:dyDescent="0.2">
      <c r="A36" s="94">
        <v>17</v>
      </c>
      <c r="B36" s="57" t="s">
        <v>70</v>
      </c>
      <c r="C36" s="145">
        <f>C37-C38</f>
        <v>21417.489999999991</v>
      </c>
      <c r="D36" s="146">
        <f>D37-D38</f>
        <v>-56459.94</v>
      </c>
      <c r="E36" s="165">
        <f t="shared" ref="E36:E45" si="2">C36+D36</f>
        <v>-35042.450000000012</v>
      </c>
    </row>
    <row r="37" spans="1:5" ht="22.5" x14ac:dyDescent="0.2">
      <c r="A37" s="88">
        <v>17.100000000000001</v>
      </c>
      <c r="B37" s="58" t="s">
        <v>71</v>
      </c>
      <c r="C37" s="41">
        <v>189317.5</v>
      </c>
      <c r="D37" s="42">
        <v>17642.560000000001</v>
      </c>
      <c r="E37" s="167">
        <f t="shared" si="2"/>
        <v>206960.06</v>
      </c>
    </row>
    <row r="38" spans="1:5" ht="22.5" x14ac:dyDescent="0.2">
      <c r="A38" s="88">
        <v>17.2</v>
      </c>
      <c r="B38" s="58" t="s">
        <v>72</v>
      </c>
      <c r="C38" s="41">
        <v>167900.01</v>
      </c>
      <c r="D38" s="42">
        <v>74102.5</v>
      </c>
      <c r="E38" s="167">
        <f t="shared" si="2"/>
        <v>242002.51</v>
      </c>
    </row>
    <row r="39" spans="1:5" x14ac:dyDescent="0.2">
      <c r="A39" s="88">
        <v>18</v>
      </c>
      <c r="B39" s="45" t="s">
        <v>73</v>
      </c>
      <c r="C39" s="52">
        <v>0</v>
      </c>
      <c r="D39" s="53">
        <v>0</v>
      </c>
      <c r="E39" s="166">
        <f>C39+D39</f>
        <v>0</v>
      </c>
    </row>
    <row r="40" spans="1:5" x14ac:dyDescent="0.2">
      <c r="A40" s="88">
        <v>19</v>
      </c>
      <c r="B40" s="45" t="s">
        <v>74</v>
      </c>
      <c r="C40" s="52">
        <v>0</v>
      </c>
      <c r="D40" s="53">
        <v>0</v>
      </c>
      <c r="E40" s="166">
        <f t="shared" si="2"/>
        <v>0</v>
      </c>
    </row>
    <row r="41" spans="1:5" ht="22.5" x14ac:dyDescent="0.2">
      <c r="A41" s="88">
        <v>20</v>
      </c>
      <c r="B41" s="45" t="s">
        <v>75</v>
      </c>
      <c r="C41" s="52">
        <v>862359.82000000007</v>
      </c>
      <c r="D41" s="53">
        <v>0</v>
      </c>
      <c r="E41" s="166">
        <f t="shared" si="2"/>
        <v>862359.82000000007</v>
      </c>
    </row>
    <row r="42" spans="1:5" x14ac:dyDescent="0.2">
      <c r="A42" s="88">
        <v>21</v>
      </c>
      <c r="B42" s="45" t="s">
        <v>76</v>
      </c>
      <c r="C42" s="52">
        <v>-46421.789999999106</v>
      </c>
      <c r="D42" s="53">
        <v>0</v>
      </c>
      <c r="E42" s="166">
        <f t="shared" si="2"/>
        <v>-46421.789999999106</v>
      </c>
    </row>
    <row r="43" spans="1:5" x14ac:dyDescent="0.2">
      <c r="A43" s="88">
        <v>22</v>
      </c>
      <c r="B43" s="45" t="s">
        <v>77</v>
      </c>
      <c r="C43" s="52">
        <v>15925.5</v>
      </c>
      <c r="D43" s="53">
        <v>0</v>
      </c>
      <c r="E43" s="166">
        <f t="shared" si="2"/>
        <v>15925.5</v>
      </c>
    </row>
    <row r="44" spans="1:5" x14ac:dyDescent="0.2">
      <c r="A44" s="89">
        <v>23</v>
      </c>
      <c r="B44" s="46" t="s">
        <v>78</v>
      </c>
      <c r="C44" s="95">
        <v>3642.98</v>
      </c>
      <c r="D44" s="96">
        <v>741.03</v>
      </c>
      <c r="E44" s="168">
        <f t="shared" si="2"/>
        <v>4384.01</v>
      </c>
    </row>
    <row r="45" spans="1:5" ht="12" thickBot="1" x14ac:dyDescent="0.25">
      <c r="A45" s="94">
        <v>24</v>
      </c>
      <c r="B45" s="143" t="s">
        <v>79</v>
      </c>
      <c r="C45" s="138">
        <f>SUM(C36,C39:C44)</f>
        <v>856924.00000000093</v>
      </c>
      <c r="D45" s="144">
        <f>SUM(D36,D39:D44)</f>
        <v>-55718.91</v>
      </c>
      <c r="E45" s="139">
        <f t="shared" si="2"/>
        <v>801205.0900000009</v>
      </c>
    </row>
    <row r="46" spans="1:5" ht="12" thickBot="1" x14ac:dyDescent="0.25">
      <c r="A46" s="47"/>
      <c r="B46" s="39" t="s">
        <v>80</v>
      </c>
      <c r="C46" s="39"/>
      <c r="D46" s="39"/>
      <c r="E46" s="39"/>
    </row>
    <row r="47" spans="1:5" ht="22.5" x14ac:dyDescent="0.2">
      <c r="A47" s="88">
        <v>25</v>
      </c>
      <c r="B47" s="40" t="s">
        <v>81</v>
      </c>
      <c r="C47" s="199">
        <f>[4]Sheet2!C210+[4]Sheet2!C211+[4]Sheet2!C212</f>
        <v>36210.770000000004</v>
      </c>
      <c r="D47" s="200">
        <f>[4]Sheet2!C215+[4]Sheet2!C217</f>
        <v>35266.26</v>
      </c>
      <c r="E47" s="169">
        <f>C47+D47</f>
        <v>71477.03</v>
      </c>
    </row>
    <row r="48" spans="1:5" x14ac:dyDescent="0.2">
      <c r="A48" s="88">
        <v>26</v>
      </c>
      <c r="B48" s="45" t="s">
        <v>82</v>
      </c>
      <c r="C48" s="199">
        <f>[4]Sheet2!C205+[4]Sheet2!C206+[4]Sheet2!C207+[4]Sheet2!C208+[4]Sheet2!C209+[4]Sheet2!C213</f>
        <v>801330.19000000006</v>
      </c>
      <c r="D48" s="200">
        <v>0</v>
      </c>
      <c r="E48" s="170">
        <f t="shared" ref="E48:E54" si="3">C48+D48</f>
        <v>801330.19000000006</v>
      </c>
    </row>
    <row r="49" spans="1:5" x14ac:dyDescent="0.2">
      <c r="A49" s="88">
        <v>27</v>
      </c>
      <c r="B49" s="45" t="s">
        <v>83</v>
      </c>
      <c r="C49" s="199">
        <f>[4]Sheet2!C227+[4]Sheet2!C228+[4]Sheet2!C229+[4]Sheet2!C230+[4]Sheet2!C232+[4]Sheet2!C231</f>
        <v>4590.6499999999996</v>
      </c>
      <c r="D49" s="200">
        <v>0</v>
      </c>
      <c r="E49" s="170">
        <f t="shared" si="3"/>
        <v>4590.6499999999996</v>
      </c>
    </row>
    <row r="50" spans="1:5" x14ac:dyDescent="0.2">
      <c r="A50" s="88">
        <v>28</v>
      </c>
      <c r="B50" s="45" t="s">
        <v>84</v>
      </c>
      <c r="C50" s="199">
        <f>[4]Sheet2!C204</f>
        <v>115127.54</v>
      </c>
      <c r="D50" s="200">
        <v>0</v>
      </c>
      <c r="E50" s="170">
        <f t="shared" si="3"/>
        <v>115127.54</v>
      </c>
    </row>
    <row r="51" spans="1:5" x14ac:dyDescent="0.2">
      <c r="A51" s="88">
        <v>29</v>
      </c>
      <c r="B51" s="45" t="s">
        <v>85</v>
      </c>
      <c r="C51" s="199">
        <f>[4]Sheet2!C220+[4]Sheet2!C221+[4]Sheet2!C222+[4]Sheet2!C223+[4]Sheet2!C224+[4]Sheet2!C225+[4]Sheet2!C226</f>
        <v>112865.47</v>
      </c>
      <c r="D51" s="200">
        <v>0</v>
      </c>
      <c r="E51" s="170">
        <f t="shared" si="3"/>
        <v>112865.47</v>
      </c>
    </row>
    <row r="52" spans="1:5" x14ac:dyDescent="0.2">
      <c r="A52" s="88">
        <v>30</v>
      </c>
      <c r="B52" s="45" t="s">
        <v>86</v>
      </c>
      <c r="C52" s="199">
        <f>[4]Sheet2!C177+[4]Sheet2!C194+[4]Sheet2!C196+[4]Sheet2!C197+[4]Sheet2!C199+[4]Sheet2!C233+[4]Sheet2!C234+[4]Sheet2!C235+[4]Sheet2!C236+[4]Sheet2!C237+[4]Sheet2!C239+[4]Sheet2!C240+[4]Sheet2!C241+[4]Sheet2!C243</f>
        <v>144340.21000000002</v>
      </c>
      <c r="D52" s="200">
        <f>[4]Sheet2!C183+[4]Sheet2!C203</f>
        <v>28247.03</v>
      </c>
      <c r="E52" s="170">
        <f t="shared" si="3"/>
        <v>172587.24000000002</v>
      </c>
    </row>
    <row r="53" spans="1:5" x14ac:dyDescent="0.2">
      <c r="A53" s="89">
        <v>31</v>
      </c>
      <c r="B53" s="59" t="s">
        <v>87</v>
      </c>
      <c r="C53" s="147">
        <f>SUM(C47:C52)</f>
        <v>1214464.83</v>
      </c>
      <c r="D53" s="148">
        <f>SUM(D47:D52)</f>
        <v>63513.29</v>
      </c>
      <c r="E53" s="171">
        <f t="shared" si="3"/>
        <v>1277978.1200000001</v>
      </c>
    </row>
    <row r="54" spans="1:5" ht="12" thickBot="1" x14ac:dyDescent="0.25">
      <c r="A54" s="94">
        <v>32</v>
      </c>
      <c r="B54" s="149" t="s">
        <v>88</v>
      </c>
      <c r="C54" s="150">
        <f>C45-C53</f>
        <v>-357540.82999999914</v>
      </c>
      <c r="D54" s="151">
        <f>D45-D53</f>
        <v>-119232.20000000001</v>
      </c>
      <c r="E54" s="152">
        <f t="shared" si="3"/>
        <v>-476773.02999999915</v>
      </c>
    </row>
    <row r="55" spans="1:5" ht="12" thickBot="1" x14ac:dyDescent="0.25">
      <c r="A55" s="153"/>
      <c r="B55" s="153"/>
      <c r="C55" s="154"/>
      <c r="D55" s="154"/>
      <c r="E55" s="154"/>
    </row>
    <row r="56" spans="1:5" ht="12" thickBot="1" x14ac:dyDescent="0.25">
      <c r="A56" s="88">
        <v>33</v>
      </c>
      <c r="B56" s="77" t="s">
        <v>89</v>
      </c>
      <c r="C56" s="155">
        <f>C34+C54</f>
        <v>734444.6400000006</v>
      </c>
      <c r="D56" s="156">
        <f>D34+D54</f>
        <v>-44067.169999999925</v>
      </c>
      <c r="E56" s="157">
        <f>C56+D56</f>
        <v>690377.47000000067</v>
      </c>
    </row>
    <row r="57" spans="1:5" ht="12" thickBot="1" x14ac:dyDescent="0.25">
      <c r="A57" s="60"/>
      <c r="B57" s="61"/>
      <c r="C57" s="62"/>
      <c r="D57" s="63"/>
      <c r="E57" s="154"/>
    </row>
    <row r="58" spans="1:5" x14ac:dyDescent="0.2">
      <c r="A58" s="88">
        <v>34</v>
      </c>
      <c r="B58" s="40" t="s">
        <v>90</v>
      </c>
      <c r="C58" s="64">
        <v>472371.73</v>
      </c>
      <c r="D58" s="65"/>
      <c r="E58" s="169">
        <f>C58</f>
        <v>472371.73</v>
      </c>
    </row>
    <row r="59" spans="1:5" ht="22.5" x14ac:dyDescent="0.2">
      <c r="A59" s="88">
        <v>35</v>
      </c>
      <c r="B59" s="45" t="s">
        <v>91</v>
      </c>
      <c r="C59" s="66">
        <v>0</v>
      </c>
      <c r="D59" s="67"/>
      <c r="E59" s="170">
        <f>C59</f>
        <v>0</v>
      </c>
    </row>
    <row r="60" spans="1:5" ht="22.5" x14ac:dyDescent="0.2">
      <c r="A60" s="89">
        <v>36</v>
      </c>
      <c r="B60" s="46" t="s">
        <v>92</v>
      </c>
      <c r="C60" s="183">
        <v>267264.58999999997</v>
      </c>
      <c r="D60" s="68"/>
      <c r="E60" s="171">
        <f>C60</f>
        <v>267264.58999999997</v>
      </c>
    </row>
    <row r="61" spans="1:5" ht="12" thickBot="1" x14ac:dyDescent="0.25">
      <c r="A61" s="97">
        <v>37</v>
      </c>
      <c r="B61" s="143" t="s">
        <v>93</v>
      </c>
      <c r="C61" s="160">
        <f>SUM(C58:C60)</f>
        <v>739636.32</v>
      </c>
      <c r="D61" s="69"/>
      <c r="E61" s="158">
        <f>C61</f>
        <v>739636.32</v>
      </c>
    </row>
    <row r="62" spans="1:5" ht="12" thickBot="1" x14ac:dyDescent="0.25">
      <c r="A62" s="98"/>
      <c r="B62" s="70"/>
      <c r="C62" s="71"/>
      <c r="D62" s="71"/>
      <c r="E62" s="172"/>
    </row>
    <row r="63" spans="1:5" ht="23.25" thickBot="1" x14ac:dyDescent="0.25">
      <c r="A63" s="99">
        <v>38</v>
      </c>
      <c r="B63" s="72" t="s">
        <v>94</v>
      </c>
      <c r="C63" s="155">
        <f>C56-C61</f>
        <v>-5191.6799999993527</v>
      </c>
      <c r="D63" s="156">
        <f>D56</f>
        <v>-44067.169999999925</v>
      </c>
      <c r="E63" s="157">
        <f>C63+D63</f>
        <v>-49258.849999999278</v>
      </c>
    </row>
    <row r="64" spans="1:5" s="76" customFormat="1" ht="12" thickBot="1" x14ac:dyDescent="0.25">
      <c r="A64" s="99">
        <v>39</v>
      </c>
      <c r="B64" s="73" t="s">
        <v>95</v>
      </c>
      <c r="C64" s="74">
        <v>0</v>
      </c>
      <c r="D64" s="75"/>
      <c r="E64" s="172">
        <f>C64</f>
        <v>0</v>
      </c>
    </row>
    <row r="65" spans="1:5" ht="12" thickBot="1" x14ac:dyDescent="0.25">
      <c r="A65" s="99">
        <v>40</v>
      </c>
      <c r="B65" s="77" t="s">
        <v>96</v>
      </c>
      <c r="C65" s="155">
        <f>C63-C64</f>
        <v>-5191.6799999993527</v>
      </c>
      <c r="D65" s="156">
        <f>D63</f>
        <v>-44067.169999999925</v>
      </c>
      <c r="E65" s="157">
        <f>C65+D65</f>
        <v>-49258.849999999278</v>
      </c>
    </row>
    <row r="66" spans="1:5" s="76" customFormat="1" ht="12" thickBot="1" x14ac:dyDescent="0.25">
      <c r="A66" s="99">
        <v>41</v>
      </c>
      <c r="B66" s="78" t="s">
        <v>97</v>
      </c>
      <c r="C66" s="79">
        <v>0</v>
      </c>
      <c r="D66" s="80"/>
      <c r="E66" s="158">
        <f>C66</f>
        <v>0</v>
      </c>
    </row>
    <row r="67" spans="1:5" ht="12" thickBot="1" x14ac:dyDescent="0.25">
      <c r="A67" s="161">
        <v>42</v>
      </c>
      <c r="B67" s="162" t="s">
        <v>98</v>
      </c>
      <c r="C67" s="163">
        <f>C65+C66</f>
        <v>-5191.6799999993527</v>
      </c>
      <c r="D67" s="163">
        <f>D65</f>
        <v>-44067.169999999925</v>
      </c>
      <c r="E67" s="159">
        <f>C67+D67</f>
        <v>-49258.849999999278</v>
      </c>
    </row>
    <row r="68" spans="1:5" ht="12" thickTop="1" x14ac:dyDescent="0.2">
      <c r="A68" s="81"/>
      <c r="B68" s="27"/>
      <c r="C68" s="82"/>
      <c r="D68" s="82"/>
      <c r="E68" s="173"/>
    </row>
    <row r="69" spans="1:5" x14ac:dyDescent="0.2">
      <c r="A69" s="83"/>
      <c r="B69" s="84" t="s">
        <v>106</v>
      </c>
      <c r="C69" s="85"/>
      <c r="D69" s="85"/>
      <c r="E69" s="174"/>
    </row>
    <row r="70" spans="1:5" x14ac:dyDescent="0.2">
      <c r="A70" s="83"/>
      <c r="B70" s="84"/>
      <c r="C70" s="85"/>
      <c r="D70" s="85"/>
      <c r="E70" s="174"/>
    </row>
    <row r="71" spans="1:5" x14ac:dyDescent="0.2">
      <c r="A71" s="83"/>
      <c r="B71" s="84"/>
      <c r="C71" s="85"/>
      <c r="D71" s="85"/>
      <c r="E71" s="174"/>
    </row>
    <row r="72" spans="1:5" x14ac:dyDescent="0.2">
      <c r="A72" s="84"/>
      <c r="B72" s="85"/>
      <c r="C72" s="85"/>
      <c r="D72" s="85"/>
      <c r="E72" s="174"/>
    </row>
    <row r="73" spans="1:5" x14ac:dyDescent="0.2">
      <c r="A73" s="84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="115" zoomScaleNormal="115" zoomScaleSheetLayoutView="90" workbookViewId="0">
      <selection activeCell="B20" sqref="B20"/>
    </sheetView>
  </sheetViews>
  <sheetFormatPr defaultRowHeight="12" customHeight="1" x14ac:dyDescent="0.2"/>
  <cols>
    <col min="1" max="1" width="9.140625" style="101"/>
    <col min="2" max="2" width="63.7109375" style="101" customWidth="1"/>
    <col min="3" max="3" width="17.42578125" style="101" customWidth="1"/>
    <col min="4" max="16384" width="9.140625" style="101"/>
  </cols>
  <sheetData>
    <row r="1" spans="1:3" ht="12" customHeight="1" x14ac:dyDescent="0.2">
      <c r="A1" s="86" t="s">
        <v>0</v>
      </c>
      <c r="B1" s="112" t="s">
        <v>107</v>
      </c>
      <c r="C1" s="100"/>
    </row>
    <row r="2" spans="1:3" ht="12" customHeight="1" x14ac:dyDescent="0.2">
      <c r="A2" s="86" t="s">
        <v>1</v>
      </c>
      <c r="B2" s="113">
        <v>43465</v>
      </c>
      <c r="C2" s="102"/>
    </row>
    <row r="3" spans="1:3" ht="12" customHeight="1" thickBot="1" x14ac:dyDescent="0.25">
      <c r="A3" s="103"/>
      <c r="B3" s="104" t="s">
        <v>101</v>
      </c>
      <c r="C3" s="105"/>
    </row>
    <row r="4" spans="1:3" ht="12" customHeight="1" x14ac:dyDescent="0.2">
      <c r="A4" s="187" t="s">
        <v>99</v>
      </c>
      <c r="B4" s="188"/>
      <c r="C4" s="189"/>
    </row>
    <row r="5" spans="1:3" ht="12" customHeight="1" x14ac:dyDescent="0.2">
      <c r="A5" s="106">
        <v>1</v>
      </c>
      <c r="B5" s="179" t="s">
        <v>108</v>
      </c>
      <c r="C5" s="180" t="s">
        <v>113</v>
      </c>
    </row>
    <row r="6" spans="1:3" ht="12" customHeight="1" x14ac:dyDescent="0.2">
      <c r="A6" s="106">
        <v>2</v>
      </c>
      <c r="B6" s="179" t="s">
        <v>109</v>
      </c>
      <c r="C6" s="179" t="s">
        <v>114</v>
      </c>
    </row>
    <row r="7" spans="1:3" ht="12" customHeight="1" x14ac:dyDescent="0.2">
      <c r="A7" s="106">
        <v>3</v>
      </c>
      <c r="B7" s="179" t="s">
        <v>110</v>
      </c>
      <c r="C7" s="179" t="s">
        <v>114</v>
      </c>
    </row>
    <row r="8" spans="1:3" ht="12" customHeight="1" x14ac:dyDescent="0.2">
      <c r="A8" s="106">
        <v>4</v>
      </c>
      <c r="B8" s="179" t="s">
        <v>111</v>
      </c>
      <c r="C8" s="179" t="s">
        <v>114</v>
      </c>
    </row>
    <row r="9" spans="1:3" ht="12" customHeight="1" x14ac:dyDescent="0.2">
      <c r="A9" s="106">
        <v>5</v>
      </c>
      <c r="B9" s="179" t="s">
        <v>112</v>
      </c>
      <c r="C9" s="179" t="s">
        <v>114</v>
      </c>
    </row>
    <row r="10" spans="1:3" ht="12" customHeight="1" x14ac:dyDescent="0.2">
      <c r="A10" s="114"/>
      <c r="B10" s="117"/>
      <c r="C10" s="177"/>
    </row>
    <row r="11" spans="1:3" ht="12" customHeight="1" x14ac:dyDescent="0.2">
      <c r="A11" s="190" t="s">
        <v>100</v>
      </c>
      <c r="B11" s="191"/>
      <c r="C11" s="192"/>
    </row>
    <row r="12" spans="1:3" ht="12" customHeight="1" x14ac:dyDescent="0.2">
      <c r="A12" s="106">
        <v>1</v>
      </c>
      <c r="B12" s="197" t="s">
        <v>115</v>
      </c>
      <c r="C12" s="198"/>
    </row>
    <row r="13" spans="1:3" ht="12" customHeight="1" x14ac:dyDescent="0.2">
      <c r="A13" s="106">
        <v>2</v>
      </c>
      <c r="B13" s="197"/>
      <c r="C13" s="198"/>
    </row>
    <row r="14" spans="1:3" ht="12" customHeight="1" x14ac:dyDescent="0.2">
      <c r="A14" s="106">
        <v>3</v>
      </c>
      <c r="B14" s="197"/>
      <c r="C14" s="198"/>
    </row>
    <row r="15" spans="1:3" ht="12" customHeight="1" x14ac:dyDescent="0.2">
      <c r="A15" s="106">
        <v>4</v>
      </c>
      <c r="B15" s="197"/>
      <c r="C15" s="198"/>
    </row>
    <row r="16" spans="1:3" ht="12" customHeight="1" x14ac:dyDescent="0.2">
      <c r="A16" s="106">
        <v>5</v>
      </c>
      <c r="B16" s="197"/>
      <c r="C16" s="198"/>
    </row>
    <row r="17" spans="1:4" ht="12" customHeight="1" x14ac:dyDescent="0.2">
      <c r="A17" s="114"/>
      <c r="B17" s="117"/>
      <c r="C17" s="177"/>
    </row>
    <row r="18" spans="1:4" ht="12" customHeight="1" x14ac:dyDescent="0.2">
      <c r="A18" s="194" t="s">
        <v>103</v>
      </c>
      <c r="B18" s="195"/>
      <c r="C18" s="196"/>
    </row>
    <row r="19" spans="1:4" ht="12" customHeight="1" x14ac:dyDescent="0.2">
      <c r="A19" s="106"/>
      <c r="B19" s="108" t="s">
        <v>104</v>
      </c>
      <c r="C19" s="118" t="s">
        <v>105</v>
      </c>
    </row>
    <row r="20" spans="1:4" ht="12" customHeight="1" x14ac:dyDescent="0.2">
      <c r="A20" s="106">
        <v>1</v>
      </c>
      <c r="B20" s="107" t="s">
        <v>115</v>
      </c>
      <c r="C20" s="119">
        <v>1</v>
      </c>
    </row>
    <row r="21" spans="1:4" ht="12" customHeight="1" x14ac:dyDescent="0.2">
      <c r="A21" s="106">
        <v>2</v>
      </c>
      <c r="B21" s="107"/>
      <c r="C21" s="119"/>
    </row>
    <row r="22" spans="1:4" ht="12" customHeight="1" x14ac:dyDescent="0.2">
      <c r="A22" s="106">
        <v>3</v>
      </c>
      <c r="B22" s="107"/>
      <c r="C22" s="119"/>
    </row>
    <row r="23" spans="1:4" ht="12" customHeight="1" x14ac:dyDescent="0.2">
      <c r="A23" s="106">
        <v>4</v>
      </c>
      <c r="B23" s="107"/>
      <c r="C23" s="119"/>
    </row>
    <row r="24" spans="1:4" ht="12" customHeight="1" x14ac:dyDescent="0.2">
      <c r="A24" s="106">
        <v>5</v>
      </c>
      <c r="B24" s="107"/>
      <c r="C24" s="119"/>
    </row>
    <row r="25" spans="1:4" ht="12" customHeight="1" x14ac:dyDescent="0.2">
      <c r="A25" s="106">
        <v>6</v>
      </c>
      <c r="B25" s="107"/>
      <c r="C25" s="119"/>
    </row>
    <row r="26" spans="1:4" ht="12" customHeight="1" x14ac:dyDescent="0.2">
      <c r="A26" s="106">
        <v>7</v>
      </c>
      <c r="B26" s="107"/>
      <c r="C26" s="119"/>
    </row>
    <row r="27" spans="1:4" ht="12" customHeight="1" x14ac:dyDescent="0.2">
      <c r="A27" s="106">
        <v>8</v>
      </c>
      <c r="B27" s="107"/>
      <c r="C27" s="119"/>
    </row>
    <row r="28" spans="1:4" ht="12" customHeight="1" x14ac:dyDescent="0.2">
      <c r="A28" s="106">
        <v>9</v>
      </c>
      <c r="B28" s="107"/>
      <c r="C28" s="119"/>
    </row>
    <row r="29" spans="1:4" ht="12" customHeight="1" x14ac:dyDescent="0.2">
      <c r="A29" s="106">
        <v>10</v>
      </c>
      <c r="B29" s="107"/>
      <c r="C29" s="119"/>
    </row>
    <row r="30" spans="1:4" ht="12" customHeight="1" x14ac:dyDescent="0.2">
      <c r="A30" s="114"/>
      <c r="B30" s="115"/>
      <c r="C30" s="116"/>
      <c r="D30" s="178"/>
    </row>
    <row r="31" spans="1:4" ht="12" customHeight="1" x14ac:dyDescent="0.2">
      <c r="A31" s="194" t="s">
        <v>102</v>
      </c>
      <c r="B31" s="195"/>
      <c r="C31" s="195"/>
      <c r="D31" s="178"/>
    </row>
    <row r="32" spans="1:4" ht="12" customHeight="1" x14ac:dyDescent="0.2">
      <c r="A32" s="106"/>
      <c r="B32" s="108" t="s">
        <v>104</v>
      </c>
      <c r="C32" s="118" t="s">
        <v>105</v>
      </c>
    </row>
    <row r="33" spans="1:3" ht="12" customHeight="1" x14ac:dyDescent="0.2">
      <c r="A33" s="106">
        <v>1</v>
      </c>
      <c r="B33" s="107" t="s">
        <v>115</v>
      </c>
      <c r="C33" s="181">
        <v>100</v>
      </c>
    </row>
    <row r="34" spans="1:3" ht="12" customHeight="1" x14ac:dyDescent="0.2">
      <c r="A34" s="106">
        <v>2</v>
      </c>
      <c r="B34" s="108"/>
      <c r="C34" s="118"/>
    </row>
    <row r="35" spans="1:3" ht="12" customHeight="1" x14ac:dyDescent="0.2">
      <c r="A35" s="106">
        <v>3</v>
      </c>
      <c r="B35" s="108"/>
      <c r="C35" s="118"/>
    </row>
    <row r="36" spans="1:3" ht="12" customHeight="1" x14ac:dyDescent="0.2">
      <c r="A36" s="106">
        <v>4</v>
      </c>
      <c r="B36" s="108"/>
      <c r="C36" s="118"/>
    </row>
    <row r="37" spans="1:3" ht="12" customHeight="1" x14ac:dyDescent="0.2">
      <c r="A37" s="106">
        <v>5</v>
      </c>
      <c r="B37" s="108"/>
      <c r="C37" s="118"/>
    </row>
    <row r="38" spans="1:3" ht="12" customHeight="1" x14ac:dyDescent="0.2">
      <c r="A38" s="106">
        <v>6</v>
      </c>
      <c r="B38" s="108"/>
      <c r="C38" s="118"/>
    </row>
    <row r="39" spans="1:3" ht="12" customHeight="1" x14ac:dyDescent="0.2">
      <c r="A39" s="106">
        <v>7</v>
      </c>
      <c r="B39" s="108"/>
      <c r="C39" s="118"/>
    </row>
    <row r="40" spans="1:3" ht="12" customHeight="1" x14ac:dyDescent="0.2">
      <c r="A40" s="106">
        <v>8</v>
      </c>
      <c r="B40" s="107"/>
      <c r="C40" s="119"/>
    </row>
    <row r="41" spans="1:3" ht="12" customHeight="1" x14ac:dyDescent="0.2">
      <c r="A41" s="106">
        <v>9</v>
      </c>
      <c r="B41" s="107"/>
      <c r="C41" s="119"/>
    </row>
    <row r="42" spans="1:3" ht="12" customHeight="1" thickBot="1" x14ac:dyDescent="0.25">
      <c r="A42" s="109">
        <v>10</v>
      </c>
      <c r="B42" s="110"/>
      <c r="C42" s="120"/>
    </row>
    <row r="43" spans="1:3" ht="12" customHeight="1" x14ac:dyDescent="0.2">
      <c r="A43" s="111"/>
      <c r="B43" s="111"/>
      <c r="C43" s="111"/>
    </row>
    <row r="44" spans="1:3" ht="12" customHeight="1" x14ac:dyDescent="0.2">
      <c r="A44" s="111"/>
      <c r="B44" s="193" t="s">
        <v>106</v>
      </c>
      <c r="C44" s="193"/>
    </row>
    <row r="45" spans="1:3" ht="12" customHeight="1" x14ac:dyDescent="0.2">
      <c r="A45" s="111"/>
      <c r="B45" s="111"/>
      <c r="C45" s="111"/>
    </row>
    <row r="46" spans="1:3" ht="12" customHeight="1" x14ac:dyDescent="0.2">
      <c r="A46" s="111"/>
      <c r="B46" s="111"/>
      <c r="C46" s="111"/>
    </row>
    <row r="47" spans="1:3" ht="12" customHeight="1" x14ac:dyDescent="0.2">
      <c r="A47" s="111"/>
      <c r="B47" s="111"/>
      <c r="C47" s="111"/>
    </row>
    <row r="48" spans="1:3" ht="12" customHeight="1" x14ac:dyDescent="0.2">
      <c r="A48" s="111"/>
      <c r="B48" s="111"/>
      <c r="C48" s="111"/>
    </row>
    <row r="49" spans="1:3" ht="12" customHeight="1" x14ac:dyDescent="0.2">
      <c r="A49" s="111"/>
      <c r="B49" s="111"/>
      <c r="C49" s="111"/>
    </row>
    <row r="50" spans="1:3" ht="12" customHeight="1" x14ac:dyDescent="0.2">
      <c r="A50" s="111"/>
      <c r="B50" s="111"/>
      <c r="C50" s="111"/>
    </row>
    <row r="51" spans="1:3" ht="12" customHeight="1" x14ac:dyDescent="0.2">
      <c r="A51" s="111"/>
      <c r="B51" s="111"/>
      <c r="C51" s="111"/>
    </row>
    <row r="52" spans="1:3" ht="12" customHeight="1" x14ac:dyDescent="0.2">
      <c r="A52" s="111"/>
      <c r="B52" s="111"/>
      <c r="C52" s="111"/>
    </row>
  </sheetData>
  <mergeCells count="10">
    <mergeCell ref="A4:C4"/>
    <mergeCell ref="A11:C11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orientation="portrait" r:id="rId1"/>
  <headerFooter>
    <oddHeader>&amp;Rდანართი N3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RC</vt:lpstr>
      <vt:lpstr>RI</vt:lpstr>
      <vt:lpstr>Info</vt:lpstr>
      <vt:lpstr>Info!Print_Area</vt:lpstr>
      <vt:lpstr>RI!Print_Area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Windows User</cp:lastModifiedBy>
  <cp:lastPrinted>2018-04-14T08:56:36Z</cp:lastPrinted>
  <dcterms:created xsi:type="dcterms:W3CDTF">2018-01-24T12:10:23Z</dcterms:created>
  <dcterms:modified xsi:type="dcterms:W3CDTF">2019-01-15T08:50:15Z</dcterms:modified>
</cp:coreProperties>
</file>